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25" windowWidth="14220" windowHeight="8355" activeTab="0"/>
  </bookViews>
  <sheets>
    <sheet name="Ofertowy" sheetId="1" r:id="rId1"/>
  </sheets>
  <definedNames>
    <definedName name="A1">#REF!</definedName>
  </definedNames>
  <calcPr fullCalcOnLoad="1"/>
</workbook>
</file>

<file path=xl/sharedStrings.xml><?xml version="1.0" encoding="utf-8"?>
<sst xmlns="http://schemas.openxmlformats.org/spreadsheetml/2006/main" count="188" uniqueCount="127">
  <si>
    <t>Lp</t>
  </si>
  <si>
    <t xml:space="preserve">POZ. </t>
  </si>
  <si>
    <t>KOD</t>
  </si>
  <si>
    <t>Opis  robót</t>
  </si>
  <si>
    <t>Jedn.</t>
  </si>
  <si>
    <t>Ilość</t>
  </si>
  <si>
    <t xml:space="preserve">Cena </t>
  </si>
  <si>
    <t>Wartość</t>
  </si>
  <si>
    <t>CPV</t>
  </si>
  <si>
    <t>miary</t>
  </si>
  <si>
    <t>jedn.</t>
  </si>
  <si>
    <t>1.</t>
  </si>
  <si>
    <t>Roboty pomiarowe  przy  robotach ziemnych</t>
  </si>
  <si>
    <t>km</t>
  </si>
  <si>
    <t>000-8</t>
  </si>
  <si>
    <t>10.</t>
  </si>
  <si>
    <t>13.</t>
  </si>
  <si>
    <t>3.</t>
  </si>
  <si>
    <t>14.</t>
  </si>
  <si>
    <t>4.</t>
  </si>
  <si>
    <t>17.</t>
  </si>
  <si>
    <t>szt.</t>
  </si>
  <si>
    <t>5.</t>
  </si>
  <si>
    <t>6.</t>
  </si>
  <si>
    <t>000-9</t>
  </si>
  <si>
    <t>7.</t>
  </si>
  <si>
    <t>8.</t>
  </si>
  <si>
    <t>9.</t>
  </si>
  <si>
    <t>11.</t>
  </si>
  <si>
    <t>12.</t>
  </si>
  <si>
    <t>mb</t>
  </si>
  <si>
    <t>15.</t>
  </si>
  <si>
    <t>16.</t>
  </si>
  <si>
    <t xml:space="preserve">    RAZEM WARTOŚĆ ROBÓT</t>
  </si>
  <si>
    <t xml:space="preserve">    RAZEM WARTOŚĆ BRUTTO</t>
  </si>
  <si>
    <t>2.</t>
  </si>
  <si>
    <t>253-7</t>
  </si>
  <si>
    <t>19.</t>
  </si>
  <si>
    <t>dla  trasy  dróg - inwentaryzacja powykonawcza</t>
  </si>
  <si>
    <t>Usunięcie warstwy ziemi urodzajnej (humusu)</t>
  </si>
  <si>
    <t xml:space="preserve">    PODATEK VAT ( 23%)</t>
  </si>
  <si>
    <t>18.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</si>
  <si>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</si>
  <si>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</si>
  <si>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STWiORB</t>
  </si>
  <si>
    <t>D-01.01.01.01</t>
  </si>
  <si>
    <t>D-03.01.01.21</t>
  </si>
  <si>
    <t>m</t>
  </si>
  <si>
    <t>D-01.02.04.71</t>
  </si>
  <si>
    <t>D-01.02.02.12</t>
  </si>
  <si>
    <t>200-5</t>
  </si>
  <si>
    <t>Ustawienie barier ochronnych stalowych jedno-</t>
  </si>
  <si>
    <t>D-07.05.01.12</t>
  </si>
  <si>
    <t>D-03.06.01.31</t>
  </si>
  <si>
    <t>Regulacja wysokościowa studzienek dla zaworów</t>
  </si>
  <si>
    <t>wodociągowych, nadbudowa wykonana betonem</t>
  </si>
  <si>
    <t xml:space="preserve">Wykonanie ścianek czołowych prefabrykowanych </t>
  </si>
  <si>
    <t>Roboty pomiarowe  przy  robotach drogowych</t>
  </si>
  <si>
    <t>II. ODWODNIENIE DROGI</t>
  </si>
  <si>
    <t xml:space="preserve">Ława fundamentowa pod przepust rurowy z betonu </t>
  </si>
  <si>
    <t xml:space="preserve">deskowaniu </t>
  </si>
  <si>
    <t xml:space="preserve">C 8/12 (B-10) o grubośc 20 cm wykonana w </t>
  </si>
  <si>
    <t>D-03.01.01.13</t>
  </si>
  <si>
    <t>D-04.01.01.12</t>
  </si>
  <si>
    <t>D-04.04.02.11</t>
  </si>
  <si>
    <t>D-06.01.01.66</t>
  </si>
  <si>
    <t>stronnych przekładkowych SP-09/2 przy przepu-</t>
  </si>
  <si>
    <t>stach po obu stronach drogi ze skosami najazdow.</t>
  </si>
  <si>
    <t xml:space="preserve">III. PODBUDOWA POD ODBUDOWĘ NAWIERZCHNIĘ </t>
  </si>
  <si>
    <t xml:space="preserve">Profilowanie  i zagęszczenie podłoża pod warstwy </t>
  </si>
  <si>
    <t>15 cm wykonana w betoniarniach stacjonarnych</t>
  </si>
  <si>
    <t>IV. NAWIERZCHNIA DROGI GMINNEJ</t>
  </si>
  <si>
    <t>Mg</t>
  </si>
  <si>
    <t>V. ROBOTY WYKOŃCZENIOWE</t>
  </si>
  <si>
    <t>warstwy 10 cm</t>
  </si>
  <si>
    <t>VI. URZĄDZENIA BEZPIECZEŃSTWA RUCHU</t>
  </si>
  <si>
    <t xml:space="preserve">Wykonanie nawierzchni zjazdów na drogi gruntowe </t>
  </si>
  <si>
    <t>dla trasy dróg-droga gminna nr 322005T</t>
  </si>
  <si>
    <t xml:space="preserve">Oczyszczenie krawędzi drogi gminnej mechanicznie </t>
  </si>
  <si>
    <t>(równiarką) oraz ręcznie po 0,50 m na każdej</t>
  </si>
  <si>
    <t xml:space="preserve">krawędzi </t>
  </si>
  <si>
    <t>Rozbiórka nawierzchni z betonu asfaltowego o gru-</t>
  </si>
  <si>
    <t>pod koroną drogi gminnej</t>
  </si>
  <si>
    <t xml:space="preserve">bości 6 cm pod wymianę istniejących przepustów </t>
  </si>
  <si>
    <t>stów pod koroną drogi gminnej</t>
  </si>
  <si>
    <t>grubości 20 cm pod wymianę istniejących przepu-</t>
  </si>
  <si>
    <t xml:space="preserve">Rozbiórka podbudowy nawierzchni z kruszywa o </t>
  </si>
  <si>
    <t xml:space="preserve">tonowych ø 60 cm pod koroną drogi gminnej </t>
  </si>
  <si>
    <t>Rozebranie części przelotowej przepustów z rur be-</t>
  </si>
  <si>
    <t xml:space="preserve">grubość warstwy 10 cm na szerokości poboczy </t>
  </si>
  <si>
    <t>2*0,75 m z odwozem urobku poza budowę</t>
  </si>
  <si>
    <t xml:space="preserve">Wykonanie części przelotowej przepustów z rur </t>
  </si>
  <si>
    <t>przepustów piaskiem średnioziarnistym</t>
  </si>
  <si>
    <t xml:space="preserve">PEHD 1 Ø 60 cm wraz zwykonaniem zasypki </t>
  </si>
  <si>
    <t xml:space="preserve">dla przepustu fi 60 pod koroną drogi (tzw. doków </t>
  </si>
  <si>
    <t>wg. KPED karta 01.20 i karta 01.21)</t>
  </si>
  <si>
    <t>I. ROBOTY PRZYGOTOWAWCZE I ROZBIÓRKOWE</t>
  </si>
  <si>
    <t>pustach -wykonywane mechanicznie</t>
  </si>
  <si>
    <t>konstrukcyjne nawierzchni odbudowywanej na prze-</t>
  </si>
  <si>
    <t xml:space="preserve">Wykonywanie podbudowy pod nawierzchnię drogi </t>
  </si>
  <si>
    <t>na odbudowie (nad przepustami) ze stabilizacji ce-</t>
  </si>
  <si>
    <t xml:space="preserve">mentem, stabilizacja z mieszanki C3/4 o grubości </t>
  </si>
  <si>
    <t>Wykonanie podbudowy nawierzchni drogi z kruszy-</t>
  </si>
  <si>
    <t xml:space="preserve">nicznie (mieszanka optymalna) o grubości 20 cm </t>
  </si>
  <si>
    <t>wa kamiennego łamanego stabilizowanego mecha-</t>
  </si>
  <si>
    <t xml:space="preserve">Wykonanie wyrównania istniejącej nawierzchni z </t>
  </si>
  <si>
    <t xml:space="preserve">Wykonanie warstwy ścieralnej nawierzchni z betonu </t>
  </si>
  <si>
    <t xml:space="preserve">asfaltowego AC 8S (dla ruchu KR1) o grubości </t>
  </si>
  <si>
    <t>warstwy 4 cm</t>
  </si>
  <si>
    <t>Wykonanie utwardzonych poboczy z kruszywa ła-</t>
  </si>
  <si>
    <t xml:space="preserve">manego stabilizowanego mechanicznie 0/31,5 mm </t>
  </si>
  <si>
    <t xml:space="preserve">(mieszanka nie związana C50/30) o grubości </t>
  </si>
  <si>
    <t>0/31,5 mm o grubości 20 cm</t>
  </si>
  <si>
    <t>z kruszywa łamanego stabilizowanego mechanicznie</t>
  </si>
  <si>
    <t>VII. INNE ROBOTY</t>
  </si>
  <si>
    <t>D-04.03.01.11</t>
  </si>
  <si>
    <t>D-01.02.04.22</t>
  </si>
  <si>
    <t>D-01.02.04.21</t>
  </si>
  <si>
    <t>D-03.01.01.41</t>
  </si>
  <si>
    <t>D-04.05.01.62</t>
  </si>
  <si>
    <t>D-04.08.01.11</t>
  </si>
  <si>
    <t>D-05.03.05.21</t>
  </si>
  <si>
    <r>
      <t xml:space="preserve">KOSZTORYS OFERTOWY DO PRZEDSIĘWZIĘCIA :  </t>
    </r>
    <r>
      <rPr>
        <b/>
        <sz val="9"/>
        <rFont val="Arial CE"/>
        <family val="2"/>
      </rPr>
      <t xml:space="preserve">„Przebudowa  drogi gminnej nr 322005T Skórnice – Pląskowice </t>
    </r>
  </si>
  <si>
    <t xml:space="preserve">betonu asfaltowego betonem asfaltowym AC 11W  </t>
  </si>
  <si>
    <t>o grubości średniej 3 cm (75 kg/m2)</t>
  </si>
  <si>
    <t xml:space="preserve">od  km 0+000  do km 0+993,77   </t>
  </si>
  <si>
    <t xml:space="preserve">od  km 0+000  do km 0+993,77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</si>
</sst>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0"/>
    <numFmt numFmtId="169" formatCode="0.0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0"/>
    <numFmt numFmtId="175" formatCode="[$-415]d\ mmmm\ yyyy"/>
    <numFmt numFmtId="176" formatCode="#,##0.0"/>
  </numFmts>
  <fonts count="59"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indexed="10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1"/>
      <color rgb="FFFF0000"/>
      <name val="Arial CE"/>
      <family val="2"/>
    </font>
    <font>
      <sz val="8"/>
      <color rgb="FFFF0000"/>
      <name val="Arial CE"/>
      <family val="2"/>
    </font>
    <font>
      <sz val="9"/>
      <color rgb="FFFF000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0" fillId="0" borderId="0" xfId="0" applyBorder="1" applyAlignment="1">
      <alignment/>
    </xf>
    <xf numFmtId="0" fontId="9" fillId="33" borderId="18" xfId="0" applyFont="1" applyFill="1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10" fillId="0" borderId="22" xfId="0" applyFont="1" applyBorder="1" applyAlignment="1">
      <alignment/>
    </xf>
    <xf numFmtId="0" fontId="0" fillId="0" borderId="23" xfId="0" applyBorder="1" applyAlignment="1">
      <alignment/>
    </xf>
    <xf numFmtId="0" fontId="10" fillId="0" borderId="24" xfId="0" applyFont="1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Border="1" applyAlignment="1">
      <alignment/>
    </xf>
    <xf numFmtId="0" fontId="8" fillId="0" borderId="16" xfId="0" applyFont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NumberFormat="1" applyAlignment="1">
      <alignment/>
    </xf>
    <xf numFmtId="0" fontId="1" fillId="0" borderId="17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21" xfId="0" applyNumberForma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0" fillId="0" borderId="23" xfId="0" applyNumberFormat="1" applyBorder="1" applyAlignment="1">
      <alignment/>
    </xf>
    <xf numFmtId="0" fontId="9" fillId="33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27" xfId="0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0" fontId="1" fillId="0" borderId="28" xfId="0" applyFont="1" applyFill="1" applyBorder="1" applyAlignment="1">
      <alignment/>
    </xf>
    <xf numFmtId="166" fontId="3" fillId="0" borderId="17" xfId="0" applyNumberFormat="1" applyFont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29" xfId="0" applyFont="1" applyFill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left"/>
    </xf>
    <xf numFmtId="2" fontId="0" fillId="0" borderId="34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6" fillId="0" borderId="17" xfId="0" applyNumberFormat="1" applyFont="1" applyBorder="1" applyAlignment="1">
      <alignment/>
    </xf>
    <xf numFmtId="0" fontId="16" fillId="0" borderId="17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6" xfId="0" applyNumberFormat="1" applyFont="1" applyBorder="1" applyAlignment="1">
      <alignment/>
    </xf>
    <xf numFmtId="166" fontId="0" fillId="0" borderId="34" xfId="0" applyNumberFormat="1" applyFont="1" applyBorder="1" applyAlignment="1">
      <alignment/>
    </xf>
    <xf numFmtId="166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Border="1" applyAlignment="1">
      <alignment/>
    </xf>
    <xf numFmtId="0" fontId="55" fillId="0" borderId="34" xfId="0" applyFont="1" applyBorder="1" applyAlignment="1">
      <alignment/>
    </xf>
    <xf numFmtId="0" fontId="55" fillId="0" borderId="35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" fillId="0" borderId="17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168" fontId="0" fillId="0" borderId="3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16" fillId="0" borderId="4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11" fillId="0" borderId="41" xfId="0" applyNumberFormat="1" applyFont="1" applyBorder="1" applyAlignment="1">
      <alignment/>
    </xf>
    <xf numFmtId="4" fontId="11" fillId="0" borderId="15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7" xfId="0" applyFont="1" applyBorder="1" applyAlignment="1">
      <alignment horizontal="center"/>
    </xf>
    <xf numFmtId="0" fontId="16" fillId="0" borderId="26" xfId="0" applyNumberFormat="1" applyFont="1" applyBorder="1" applyAlignment="1">
      <alignment/>
    </xf>
    <xf numFmtId="2" fontId="55" fillId="0" borderId="38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33" borderId="42" xfId="0" applyFont="1" applyFill="1" applyBorder="1" applyAlignment="1">
      <alignment/>
    </xf>
    <xf numFmtId="2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4" fontId="0" fillId="34" borderId="41" xfId="0" applyNumberFormat="1" applyFill="1" applyBorder="1" applyAlignment="1">
      <alignment/>
    </xf>
    <xf numFmtId="0" fontId="3" fillId="0" borderId="10" xfId="0" applyFont="1" applyBorder="1" applyAlignment="1">
      <alignment/>
    </xf>
    <xf numFmtId="2" fontId="6" fillId="0" borderId="26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2" fontId="0" fillId="0" borderId="38" xfId="0" applyNumberFormat="1" applyFont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3" xfId="0" applyNumberFormat="1" applyFont="1" applyFill="1" applyBorder="1" applyAlignment="1">
      <alignment/>
    </xf>
    <xf numFmtId="0" fontId="5" fillId="34" borderId="41" xfId="0" applyFont="1" applyFill="1" applyBorder="1" applyAlignment="1">
      <alignment/>
    </xf>
    <xf numFmtId="0" fontId="6" fillId="34" borderId="43" xfId="0" applyFont="1" applyFill="1" applyBorder="1" applyAlignment="1">
      <alignment/>
    </xf>
    <xf numFmtId="0" fontId="5" fillId="34" borderId="44" xfId="0" applyFont="1" applyFill="1" applyBorder="1" applyAlignment="1">
      <alignment/>
    </xf>
    <xf numFmtId="0" fontId="5" fillId="34" borderId="45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2" fontId="5" fillId="34" borderId="41" xfId="0" applyNumberFormat="1" applyFont="1" applyFill="1" applyBorder="1" applyAlignment="1">
      <alignment/>
    </xf>
    <xf numFmtId="4" fontId="5" fillId="34" borderId="41" xfId="0" applyNumberFormat="1" applyFont="1" applyFill="1" applyBorder="1" applyAlignment="1">
      <alignment/>
    </xf>
    <xf numFmtId="0" fontId="6" fillId="34" borderId="46" xfId="0" applyFont="1" applyFill="1" applyBorder="1" applyAlignment="1">
      <alignment/>
    </xf>
    <xf numFmtId="0" fontId="5" fillId="34" borderId="47" xfId="0" applyFont="1" applyFill="1" applyBorder="1" applyAlignment="1">
      <alignment/>
    </xf>
    <xf numFmtId="0" fontId="0" fillId="34" borderId="41" xfId="0" applyFill="1" applyBorder="1" applyAlignment="1">
      <alignment/>
    </xf>
    <xf numFmtId="0" fontId="6" fillId="34" borderId="23" xfId="0" applyFont="1" applyFill="1" applyBorder="1" applyAlignment="1">
      <alignment/>
    </xf>
    <xf numFmtId="0" fontId="0" fillId="34" borderId="44" xfId="0" applyFill="1" applyBorder="1" applyAlignment="1">
      <alignment/>
    </xf>
    <xf numFmtId="0" fontId="55" fillId="34" borderId="45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2" xfId="0" applyFont="1" applyFill="1" applyBorder="1" applyAlignment="1">
      <alignment/>
    </xf>
    <xf numFmtId="0" fontId="3" fillId="34" borderId="23" xfId="0" applyNumberFormat="1" applyFont="1" applyFill="1" applyBorder="1" applyAlignment="1">
      <alignment/>
    </xf>
    <xf numFmtId="0" fontId="10" fillId="34" borderId="46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167" fontId="0" fillId="0" borderId="36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56" fillId="34" borderId="45" xfId="0" applyFont="1" applyFill="1" applyBorder="1" applyAlignment="1">
      <alignment/>
    </xf>
    <xf numFmtId="166" fontId="55" fillId="0" borderId="34" xfId="0" applyNumberFormat="1" applyFont="1" applyBorder="1" applyAlignment="1">
      <alignment/>
    </xf>
    <xf numFmtId="166" fontId="55" fillId="0" borderId="35" xfId="0" applyNumberFormat="1" applyFont="1" applyBorder="1" applyAlignment="1">
      <alignment/>
    </xf>
    <xf numFmtId="2" fontId="55" fillId="0" borderId="34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55" fillId="0" borderId="38" xfId="0" applyFont="1" applyBorder="1" applyAlignment="1">
      <alignment/>
    </xf>
    <xf numFmtId="0" fontId="4" fillId="0" borderId="21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166" fontId="0" fillId="0" borderId="3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0" fillId="0" borderId="48" xfId="0" applyFont="1" applyFill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57" fillId="0" borderId="17" xfId="0" applyNumberFormat="1" applyFont="1" applyBorder="1" applyAlignment="1">
      <alignment/>
    </xf>
    <xf numFmtId="0" fontId="58" fillId="0" borderId="17" xfId="0" applyNumberFormat="1" applyFont="1" applyBorder="1" applyAlignment="1">
      <alignment/>
    </xf>
    <xf numFmtId="0" fontId="55" fillId="0" borderId="17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169" fontId="0" fillId="0" borderId="35" xfId="0" applyNumberFormat="1" applyFont="1" applyBorder="1" applyAlignment="1">
      <alignment/>
    </xf>
    <xf numFmtId="169" fontId="0" fillId="0" borderId="34" xfId="0" applyNumberFormat="1" applyFont="1" applyBorder="1" applyAlignment="1">
      <alignment/>
    </xf>
    <xf numFmtId="0" fontId="0" fillId="0" borderId="40" xfId="0" applyBorder="1" applyAlignment="1">
      <alignment/>
    </xf>
    <xf numFmtId="0" fontId="1" fillId="0" borderId="21" xfId="0" applyNumberFormat="1" applyFont="1" applyBorder="1" applyAlignment="1">
      <alignment/>
    </xf>
    <xf numFmtId="0" fontId="9" fillId="33" borderId="25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2" fontId="0" fillId="0" borderId="36" xfId="0" applyNumberFormat="1" applyBorder="1" applyAlignment="1">
      <alignment/>
    </xf>
    <xf numFmtId="167" fontId="0" fillId="0" borderId="34" xfId="0" applyNumberFormat="1" applyFont="1" applyBorder="1" applyAlignment="1">
      <alignment/>
    </xf>
    <xf numFmtId="0" fontId="1" fillId="0" borderId="10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0" xfId="0" applyNumberFormat="1" applyFont="1" applyAlignment="1">
      <alignment/>
    </xf>
    <xf numFmtId="0" fontId="16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9"/>
  <sheetViews>
    <sheetView tabSelected="1" view="pageLayout" zoomScale="120" zoomScalePageLayoutView="120" workbookViewId="0" topLeftCell="A1">
      <selection activeCell="I79" sqref="I79"/>
    </sheetView>
  </sheetViews>
  <sheetFormatPr defaultColWidth="9.140625" defaultRowHeight="12.75"/>
  <cols>
    <col min="1" max="1" width="3.28125" style="0" customWidth="1"/>
    <col min="2" max="2" width="10.00390625" style="0" customWidth="1"/>
    <col min="3" max="3" width="6.28125" style="0" customWidth="1"/>
    <col min="4" max="4" width="41.57421875" style="0" customWidth="1"/>
    <col min="5" max="5" width="6.7109375" style="0" customWidth="1"/>
    <col min="6" max="6" width="8.8515625" style="0" customWidth="1"/>
    <col min="7" max="7" width="8.140625" style="0" customWidth="1"/>
    <col min="8" max="8" width="10.00390625" style="0" customWidth="1"/>
  </cols>
  <sheetData>
    <row r="2" spans="1:8" ht="12.75">
      <c r="A2" s="186" t="s">
        <v>122</v>
      </c>
      <c r="B2" s="186"/>
      <c r="C2" s="186"/>
      <c r="D2" s="186"/>
      <c r="E2" s="186"/>
      <c r="F2" s="186"/>
      <c r="G2" s="186"/>
      <c r="H2" s="186"/>
    </row>
    <row r="3" spans="1:8" ht="12.75">
      <c r="A3" s="187" t="s">
        <v>125</v>
      </c>
      <c r="B3" s="188"/>
      <c r="C3" s="188"/>
      <c r="D3" s="188"/>
      <c r="E3" s="188"/>
      <c r="F3" s="188"/>
      <c r="G3" s="188"/>
      <c r="H3" s="188"/>
    </row>
    <row r="4" spans="1:8" ht="13.5" thickBot="1">
      <c r="A4" s="38"/>
      <c r="B4" s="39"/>
      <c r="C4" s="40"/>
      <c r="D4" s="40"/>
      <c r="G4" s="85"/>
      <c r="H4" s="1"/>
    </row>
    <row r="5" spans="1:8" ht="15">
      <c r="A5" s="70" t="s">
        <v>0</v>
      </c>
      <c r="B5" s="68" t="s">
        <v>1</v>
      </c>
      <c r="C5" s="70" t="s">
        <v>2</v>
      </c>
      <c r="D5" s="2" t="s">
        <v>3</v>
      </c>
      <c r="E5" s="70" t="s">
        <v>4</v>
      </c>
      <c r="F5" s="70" t="s">
        <v>5</v>
      </c>
      <c r="G5" s="70" t="s">
        <v>6</v>
      </c>
      <c r="H5" s="72" t="s">
        <v>7</v>
      </c>
    </row>
    <row r="6" spans="1:8" ht="15.75" thickBot="1">
      <c r="A6" s="71"/>
      <c r="B6" s="69" t="s">
        <v>44</v>
      </c>
      <c r="C6" s="71" t="s">
        <v>8</v>
      </c>
      <c r="D6" s="3"/>
      <c r="E6" s="71" t="s">
        <v>9</v>
      </c>
      <c r="F6" s="71"/>
      <c r="G6" s="71" t="s">
        <v>10</v>
      </c>
      <c r="H6" s="73"/>
    </row>
    <row r="7" spans="1:8" ht="15" thickBot="1">
      <c r="A7" s="135"/>
      <c r="B7" s="130"/>
      <c r="C7" s="131"/>
      <c r="D7" s="132" t="s">
        <v>96</v>
      </c>
      <c r="E7" s="134"/>
      <c r="F7" s="129"/>
      <c r="G7" s="133"/>
      <c r="H7" s="136"/>
    </row>
    <row r="8" spans="1:8" ht="12.75">
      <c r="A8" s="4" t="s">
        <v>11</v>
      </c>
      <c r="B8" s="181" t="s">
        <v>44</v>
      </c>
      <c r="C8" s="5">
        <v>45100</v>
      </c>
      <c r="D8" s="51" t="s">
        <v>12</v>
      </c>
      <c r="E8" s="63" t="s">
        <v>13</v>
      </c>
      <c r="F8" s="151">
        <v>0.994</v>
      </c>
      <c r="G8" s="59"/>
      <c r="H8" s="178"/>
    </row>
    <row r="9" spans="1:8" ht="12.75">
      <c r="A9" s="7"/>
      <c r="B9" s="163" t="s">
        <v>45</v>
      </c>
      <c r="C9" s="8" t="s">
        <v>14</v>
      </c>
      <c r="D9" s="49" t="s">
        <v>77</v>
      </c>
      <c r="E9" s="182"/>
      <c r="F9" s="87"/>
      <c r="G9" s="183"/>
      <c r="H9" s="109"/>
    </row>
    <row r="10" spans="1:8" ht="14.25">
      <c r="A10" s="79" t="s">
        <v>35</v>
      </c>
      <c r="B10" s="165" t="s">
        <v>44</v>
      </c>
      <c r="C10" s="13">
        <v>45230</v>
      </c>
      <c r="D10" s="164" t="s">
        <v>78</v>
      </c>
      <c r="E10" s="170" t="s">
        <v>42</v>
      </c>
      <c r="F10" s="75">
        <f>993.77*0.5*2</f>
        <v>993.77</v>
      </c>
      <c r="G10" s="184"/>
      <c r="H10" s="97"/>
    </row>
    <row r="11" spans="1:8" ht="12.75">
      <c r="A11" s="79"/>
      <c r="B11" s="162" t="s">
        <v>115</v>
      </c>
      <c r="C11" s="13" t="s">
        <v>24</v>
      </c>
      <c r="D11" s="48" t="s">
        <v>79</v>
      </c>
      <c r="E11" s="171"/>
      <c r="F11" s="75"/>
      <c r="G11" s="184"/>
      <c r="H11" s="97"/>
    </row>
    <row r="12" spans="1:8" ht="12.75">
      <c r="A12" s="7"/>
      <c r="B12" s="167"/>
      <c r="C12" s="8"/>
      <c r="D12" s="49" t="s">
        <v>80</v>
      </c>
      <c r="E12" s="172"/>
      <c r="F12" s="173"/>
      <c r="G12" s="169"/>
      <c r="H12" s="96"/>
    </row>
    <row r="13" spans="1:8" ht="14.25">
      <c r="A13" s="46" t="s">
        <v>17</v>
      </c>
      <c r="B13" s="165" t="s">
        <v>44</v>
      </c>
      <c r="C13" s="13">
        <v>45100</v>
      </c>
      <c r="D13" s="48" t="s">
        <v>81</v>
      </c>
      <c r="E13" s="171" t="s">
        <v>42</v>
      </c>
      <c r="F13" s="75">
        <f>5.1*1.5*2</f>
        <v>15.299999999999999</v>
      </c>
      <c r="G13" s="59"/>
      <c r="H13" s="97"/>
    </row>
    <row r="14" spans="1:8" ht="12.75">
      <c r="A14" s="46"/>
      <c r="B14" s="166" t="s">
        <v>116</v>
      </c>
      <c r="C14" s="13" t="s">
        <v>14</v>
      </c>
      <c r="D14" s="48" t="s">
        <v>83</v>
      </c>
      <c r="E14" s="171"/>
      <c r="F14" s="174"/>
      <c r="G14" s="59"/>
      <c r="H14" s="97"/>
    </row>
    <row r="15" spans="1:8" ht="12.75">
      <c r="A15" s="7"/>
      <c r="B15" s="167"/>
      <c r="C15" s="8"/>
      <c r="D15" s="49" t="s">
        <v>82</v>
      </c>
      <c r="E15" s="121"/>
      <c r="F15" s="87"/>
      <c r="G15" s="169"/>
      <c r="H15" s="96"/>
    </row>
    <row r="16" spans="1:8" ht="14.25">
      <c r="A16" s="46" t="s">
        <v>19</v>
      </c>
      <c r="B16" s="165" t="s">
        <v>44</v>
      </c>
      <c r="C16" s="13">
        <v>45100</v>
      </c>
      <c r="D16" s="48" t="s">
        <v>86</v>
      </c>
      <c r="E16" s="171" t="s">
        <v>42</v>
      </c>
      <c r="F16" s="75">
        <f>5.3*1.5*2</f>
        <v>15.899999999999999</v>
      </c>
      <c r="G16" s="52"/>
      <c r="H16" s="97"/>
    </row>
    <row r="17" spans="1:8" ht="12.75">
      <c r="A17" s="12"/>
      <c r="B17" s="166" t="s">
        <v>117</v>
      </c>
      <c r="C17" s="13" t="s">
        <v>14</v>
      </c>
      <c r="D17" s="48" t="s">
        <v>85</v>
      </c>
      <c r="E17" s="171"/>
      <c r="F17" s="174"/>
      <c r="G17" s="52"/>
      <c r="H17" s="97"/>
    </row>
    <row r="18" spans="1:8" ht="12.75">
      <c r="A18" s="7"/>
      <c r="B18" s="167"/>
      <c r="C18" s="8"/>
      <c r="D18" s="49" t="s">
        <v>84</v>
      </c>
      <c r="E18" s="121"/>
      <c r="F18" s="87"/>
      <c r="G18" s="169"/>
      <c r="H18" s="96"/>
    </row>
    <row r="19" spans="1:8" ht="12.75">
      <c r="A19" s="46" t="s">
        <v>22</v>
      </c>
      <c r="B19" s="165" t="s">
        <v>44</v>
      </c>
      <c r="C19" s="13">
        <v>45100</v>
      </c>
      <c r="D19" s="58" t="s">
        <v>88</v>
      </c>
      <c r="E19" s="171" t="s">
        <v>47</v>
      </c>
      <c r="F19" s="75">
        <f>2*8</f>
        <v>16</v>
      </c>
      <c r="G19" s="52"/>
      <c r="H19" s="97"/>
    </row>
    <row r="20" spans="1:8" ht="12.75">
      <c r="A20" s="7"/>
      <c r="B20" s="185" t="s">
        <v>48</v>
      </c>
      <c r="C20" s="8" t="s">
        <v>14</v>
      </c>
      <c r="D20" s="49" t="s">
        <v>87</v>
      </c>
      <c r="E20" s="87"/>
      <c r="F20" s="87"/>
      <c r="G20" s="183"/>
      <c r="H20" s="96"/>
    </row>
    <row r="21" spans="1:8" ht="14.25">
      <c r="A21" s="46" t="s">
        <v>23</v>
      </c>
      <c r="B21" s="105" t="s">
        <v>44</v>
      </c>
      <c r="C21" s="13">
        <v>45100</v>
      </c>
      <c r="D21" s="37" t="s">
        <v>39</v>
      </c>
      <c r="E21" s="171" t="s">
        <v>43</v>
      </c>
      <c r="F21" s="75">
        <f>993.75*0.75*2*0.1</f>
        <v>149.0625</v>
      </c>
      <c r="G21" s="25"/>
      <c r="H21" s="97"/>
    </row>
    <row r="22" spans="1:8" ht="12.75">
      <c r="A22" s="12"/>
      <c r="B22" s="76" t="s">
        <v>49</v>
      </c>
      <c r="C22" s="13" t="s">
        <v>14</v>
      </c>
      <c r="D22" s="48" t="s">
        <v>89</v>
      </c>
      <c r="E22" s="54"/>
      <c r="F22" s="86"/>
      <c r="G22" s="17"/>
      <c r="H22" s="97"/>
    </row>
    <row r="23" spans="1:8" ht="13.5" thickBot="1">
      <c r="A23" s="24"/>
      <c r="B23" s="168"/>
      <c r="C23" s="10"/>
      <c r="D23" s="49" t="s">
        <v>90</v>
      </c>
      <c r="E23" s="64"/>
      <c r="F23" s="91"/>
      <c r="G23" s="14"/>
      <c r="H23" s="97"/>
    </row>
    <row r="24" spans="1:8" ht="15" thickBot="1">
      <c r="A24" s="135"/>
      <c r="B24" s="130"/>
      <c r="C24" s="131"/>
      <c r="D24" s="138" t="s">
        <v>58</v>
      </c>
      <c r="E24" s="133"/>
      <c r="F24" s="153"/>
      <c r="G24" s="129"/>
      <c r="H24" s="136"/>
    </row>
    <row r="25" spans="1:8" ht="14.25">
      <c r="A25" s="56" t="s">
        <v>25</v>
      </c>
      <c r="B25" s="32" t="s">
        <v>44</v>
      </c>
      <c r="C25" s="5">
        <v>45230</v>
      </c>
      <c r="D25" s="45" t="s">
        <v>59</v>
      </c>
      <c r="E25" s="61" t="s">
        <v>42</v>
      </c>
      <c r="F25" s="161">
        <f>8.5*1.5*2</f>
        <v>25.5</v>
      </c>
      <c r="G25" s="25"/>
      <c r="H25" s="98"/>
    </row>
    <row r="26" spans="1:8" ht="12.75">
      <c r="A26" s="12"/>
      <c r="B26" s="82" t="s">
        <v>46</v>
      </c>
      <c r="C26" s="13" t="s">
        <v>14</v>
      </c>
      <c r="D26" s="45" t="s">
        <v>61</v>
      </c>
      <c r="E26" s="17"/>
      <c r="F26" s="154"/>
      <c r="G26" s="17"/>
      <c r="H26" s="97"/>
    </row>
    <row r="27" spans="1:8" ht="12.75">
      <c r="A27" s="7"/>
      <c r="B27" s="30"/>
      <c r="C27" s="8"/>
      <c r="D27" s="65" t="s">
        <v>60</v>
      </c>
      <c r="E27" s="14"/>
      <c r="F27" s="155"/>
      <c r="G27" s="14"/>
      <c r="H27" s="96"/>
    </row>
    <row r="28" spans="1:8" ht="12.75">
      <c r="A28" s="46" t="s">
        <v>26</v>
      </c>
      <c r="B28" s="17" t="s">
        <v>44</v>
      </c>
      <c r="C28" s="13">
        <v>45230</v>
      </c>
      <c r="D28" s="152" t="s">
        <v>91</v>
      </c>
      <c r="E28" s="66" t="s">
        <v>30</v>
      </c>
      <c r="F28" s="89">
        <f>2*8</f>
        <v>16</v>
      </c>
      <c r="G28" s="17"/>
      <c r="H28" s="98"/>
    </row>
    <row r="29" spans="1:8" ht="12.75">
      <c r="A29" s="12"/>
      <c r="B29" s="157" t="s">
        <v>62</v>
      </c>
      <c r="C29" s="13" t="s">
        <v>14</v>
      </c>
      <c r="D29" s="51" t="s">
        <v>93</v>
      </c>
      <c r="E29" s="6"/>
      <c r="F29" s="101"/>
      <c r="G29" s="17"/>
      <c r="H29" s="97"/>
    </row>
    <row r="30" spans="1:8" ht="12.75">
      <c r="A30" s="7"/>
      <c r="B30" s="30"/>
      <c r="C30" s="8"/>
      <c r="D30" s="49" t="s">
        <v>92</v>
      </c>
      <c r="E30" s="9"/>
      <c r="F30" s="102"/>
      <c r="G30" s="175"/>
      <c r="H30" s="97"/>
    </row>
    <row r="31" spans="1:8" ht="12.75">
      <c r="A31" s="46" t="s">
        <v>27</v>
      </c>
      <c r="B31" s="17" t="s">
        <v>44</v>
      </c>
      <c r="C31" s="13">
        <v>45230</v>
      </c>
      <c r="D31" s="152" t="s">
        <v>56</v>
      </c>
      <c r="E31" s="66" t="s">
        <v>21</v>
      </c>
      <c r="F31" s="75">
        <f>2*2</f>
        <v>4</v>
      </c>
      <c r="G31" s="1"/>
      <c r="H31" s="98"/>
    </row>
    <row r="32" spans="1:8" ht="12.75">
      <c r="A32" s="12"/>
      <c r="B32" s="53" t="s">
        <v>118</v>
      </c>
      <c r="C32" s="13" t="s">
        <v>14</v>
      </c>
      <c r="D32" s="11" t="s">
        <v>94</v>
      </c>
      <c r="E32" s="6"/>
      <c r="F32" s="156"/>
      <c r="G32" s="17"/>
      <c r="H32" s="97"/>
    </row>
    <row r="33" spans="1:8" ht="13.5" thickBot="1">
      <c r="A33" s="24"/>
      <c r="B33" s="31"/>
      <c r="C33" s="10"/>
      <c r="D33" s="11" t="s">
        <v>95</v>
      </c>
      <c r="E33" s="6"/>
      <c r="F33" s="116"/>
      <c r="G33" s="17"/>
      <c r="H33" s="97"/>
    </row>
    <row r="34" spans="1:8" ht="15" thickBot="1">
      <c r="A34" s="135"/>
      <c r="B34" s="130"/>
      <c r="C34" s="131"/>
      <c r="D34" s="138" t="s">
        <v>68</v>
      </c>
      <c r="E34" s="133"/>
      <c r="F34" s="134"/>
      <c r="G34" s="129"/>
      <c r="H34" s="137"/>
    </row>
    <row r="35" spans="1:8" ht="14.25">
      <c r="A35" s="56" t="s">
        <v>15</v>
      </c>
      <c r="B35" s="123" t="s">
        <v>44</v>
      </c>
      <c r="C35" s="5">
        <v>45230</v>
      </c>
      <c r="D35" s="119" t="s">
        <v>69</v>
      </c>
      <c r="E35" s="61" t="s">
        <v>42</v>
      </c>
      <c r="F35" s="88">
        <f>5.25*1.5*2</f>
        <v>15.75</v>
      </c>
      <c r="G35" s="25"/>
      <c r="H35" s="95"/>
    </row>
    <row r="36" spans="1:8" ht="12.75">
      <c r="A36" s="46"/>
      <c r="B36" s="83" t="s">
        <v>63</v>
      </c>
      <c r="C36" s="13" t="s">
        <v>24</v>
      </c>
      <c r="D36" s="16" t="s">
        <v>98</v>
      </c>
      <c r="E36" s="17"/>
      <c r="F36" s="101"/>
      <c r="G36" s="25"/>
      <c r="H36" s="97"/>
    </row>
    <row r="37" spans="1:8" ht="12.75">
      <c r="A37" s="50"/>
      <c r="B37" s="60"/>
      <c r="C37" s="8"/>
      <c r="D37" s="18" t="s">
        <v>97</v>
      </c>
      <c r="E37" s="14"/>
      <c r="F37" s="87"/>
      <c r="G37" s="113"/>
      <c r="H37" s="96"/>
    </row>
    <row r="38" spans="1:8" ht="14.25">
      <c r="A38" s="46" t="s">
        <v>28</v>
      </c>
      <c r="B38" s="57" t="s">
        <v>44</v>
      </c>
      <c r="C38" s="13">
        <v>45230</v>
      </c>
      <c r="D38" s="16" t="s">
        <v>99</v>
      </c>
      <c r="E38" s="61" t="s">
        <v>42</v>
      </c>
      <c r="F38" s="75">
        <f>5.25*1.5*2</f>
        <v>15.75</v>
      </c>
      <c r="G38" s="25"/>
      <c r="H38" s="97"/>
    </row>
    <row r="39" spans="1:8" ht="12.75">
      <c r="A39" s="46"/>
      <c r="B39" s="83" t="s">
        <v>119</v>
      </c>
      <c r="C39" s="13" t="s">
        <v>24</v>
      </c>
      <c r="D39" s="16" t="s">
        <v>100</v>
      </c>
      <c r="E39" s="17"/>
      <c r="F39" s="101"/>
      <c r="G39" s="25"/>
      <c r="H39" s="97"/>
    </row>
    <row r="40" spans="1:8" ht="12.75">
      <c r="A40" s="46"/>
      <c r="B40" s="57"/>
      <c r="C40" s="13"/>
      <c r="D40" s="16" t="s">
        <v>101</v>
      </c>
      <c r="E40" s="17"/>
      <c r="F40" s="101"/>
      <c r="G40" s="25"/>
      <c r="H40" s="97"/>
    </row>
    <row r="41" spans="1:8" ht="12.75">
      <c r="A41" s="50"/>
      <c r="B41" s="60"/>
      <c r="C41" s="8"/>
      <c r="D41" s="18" t="s">
        <v>70</v>
      </c>
      <c r="E41" s="14"/>
      <c r="F41" s="87"/>
      <c r="G41" s="113"/>
      <c r="H41" s="96"/>
    </row>
    <row r="42" spans="1:8" ht="14.25">
      <c r="A42" s="79" t="s">
        <v>29</v>
      </c>
      <c r="B42" s="57" t="s">
        <v>44</v>
      </c>
      <c r="C42" s="13">
        <v>45233</v>
      </c>
      <c r="D42" s="149" t="s">
        <v>102</v>
      </c>
      <c r="E42" s="63" t="s">
        <v>42</v>
      </c>
      <c r="F42" s="75">
        <f>5.2*1.5*2</f>
        <v>15.600000000000001</v>
      </c>
      <c r="G42" s="25"/>
      <c r="H42" s="97"/>
    </row>
    <row r="43" spans="1:8" ht="12.75">
      <c r="A43" s="79"/>
      <c r="B43" s="76" t="s">
        <v>64</v>
      </c>
      <c r="C43" s="13" t="s">
        <v>24</v>
      </c>
      <c r="D43" s="48" t="s">
        <v>104</v>
      </c>
      <c r="E43" s="6"/>
      <c r="F43" s="101"/>
      <c r="G43" s="25"/>
      <c r="H43" s="97"/>
    </row>
    <row r="44" spans="1:8" ht="13.5" thickBot="1">
      <c r="A44" s="127"/>
      <c r="B44" s="76"/>
      <c r="C44" s="10"/>
      <c r="D44" s="48" t="s">
        <v>103</v>
      </c>
      <c r="E44" s="6"/>
      <c r="F44" s="158"/>
      <c r="G44" s="25"/>
      <c r="H44" s="99"/>
    </row>
    <row r="45" spans="1:8" ht="15" thickBot="1">
      <c r="A45" s="135"/>
      <c r="B45" s="130"/>
      <c r="C45" s="131"/>
      <c r="D45" s="141" t="s">
        <v>71</v>
      </c>
      <c r="E45" s="142"/>
      <c r="F45" s="143"/>
      <c r="G45" s="139"/>
      <c r="H45" s="137"/>
    </row>
    <row r="46" spans="1:8" ht="12.75">
      <c r="A46" s="78" t="s">
        <v>16</v>
      </c>
      <c r="B46" s="123" t="s">
        <v>44</v>
      </c>
      <c r="C46" s="5">
        <v>45230</v>
      </c>
      <c r="D46" s="58" t="s">
        <v>105</v>
      </c>
      <c r="E46" s="61" t="s">
        <v>72</v>
      </c>
      <c r="F46" s="88">
        <f>993.77*5.1*0.075</f>
        <v>380.11702499999996</v>
      </c>
      <c r="G46" s="25"/>
      <c r="H46" s="95"/>
    </row>
    <row r="47" spans="1:8" ht="12.75">
      <c r="A47" s="12"/>
      <c r="B47" s="83" t="s">
        <v>120</v>
      </c>
      <c r="C47" s="13" t="s">
        <v>24</v>
      </c>
      <c r="D47" s="58" t="s">
        <v>123</v>
      </c>
      <c r="E47" s="17"/>
      <c r="F47" s="101"/>
      <c r="G47" s="17"/>
      <c r="H47" s="97"/>
    </row>
    <row r="48" spans="1:8" ht="12.75">
      <c r="A48" s="7"/>
      <c r="B48" s="60"/>
      <c r="C48" s="8"/>
      <c r="D48" s="18" t="s">
        <v>124</v>
      </c>
      <c r="E48" s="14"/>
      <c r="F48" s="87"/>
      <c r="G48" s="14"/>
      <c r="H48" s="96"/>
    </row>
    <row r="49" spans="1:8" ht="14.25">
      <c r="A49" s="46" t="s">
        <v>18</v>
      </c>
      <c r="B49" s="57" t="s">
        <v>44</v>
      </c>
      <c r="C49" s="13">
        <v>45230</v>
      </c>
      <c r="D49" s="58" t="s">
        <v>106</v>
      </c>
      <c r="E49" s="63" t="s">
        <v>42</v>
      </c>
      <c r="F49" s="75">
        <f>993.77*5.04</f>
        <v>5008.6008</v>
      </c>
      <c r="G49" s="25"/>
      <c r="H49" s="97"/>
    </row>
    <row r="50" spans="1:8" ht="12.75">
      <c r="A50" s="12"/>
      <c r="B50" s="76" t="s">
        <v>121</v>
      </c>
      <c r="C50" s="13" t="s">
        <v>24</v>
      </c>
      <c r="D50" s="58" t="s">
        <v>107</v>
      </c>
      <c r="E50" s="17"/>
      <c r="F50" s="101"/>
      <c r="G50" s="17"/>
      <c r="H50" s="97"/>
    </row>
    <row r="51" spans="1:8" ht="13.5" thickBot="1">
      <c r="A51" s="24"/>
      <c r="B51" s="176"/>
      <c r="C51" s="10"/>
      <c r="D51" s="177" t="s">
        <v>108</v>
      </c>
      <c r="E51" s="20"/>
      <c r="F51" s="91"/>
      <c r="G51" s="20"/>
      <c r="H51" s="99"/>
    </row>
    <row r="52" spans="1:8" ht="12.75">
      <c r="A52" s="17"/>
      <c r="B52" s="31"/>
      <c r="C52" s="53"/>
      <c r="D52" s="36"/>
      <c r="E52" s="17"/>
      <c r="F52" s="52"/>
      <c r="G52" s="17"/>
      <c r="H52" s="100"/>
    </row>
    <row r="53" spans="1:8" ht="12.75">
      <c r="A53" s="17"/>
      <c r="B53" s="31"/>
      <c r="C53" s="53"/>
      <c r="D53" s="36"/>
      <c r="E53" s="17"/>
      <c r="F53" s="52"/>
      <c r="G53" s="17"/>
      <c r="H53" s="100"/>
    </row>
    <row r="54" spans="1:8" ht="12.75">
      <c r="A54" s="126"/>
      <c r="B54" s="77"/>
      <c r="C54" s="53"/>
      <c r="D54" s="93"/>
      <c r="E54" s="61"/>
      <c r="F54" s="59"/>
      <c r="G54" s="25"/>
      <c r="H54" s="100"/>
    </row>
    <row r="55" spans="1:8" ht="12.75">
      <c r="A55" s="126"/>
      <c r="B55" s="77"/>
      <c r="C55" s="53"/>
      <c r="D55" s="93"/>
      <c r="E55" s="61"/>
      <c r="F55" s="59"/>
      <c r="G55" s="25"/>
      <c r="H55" s="100"/>
    </row>
    <row r="56" spans="1:8" ht="12.75">
      <c r="A56" s="186" t="s">
        <v>122</v>
      </c>
      <c r="B56" s="186"/>
      <c r="C56" s="186"/>
      <c r="D56" s="186"/>
      <c r="E56" s="186"/>
      <c r="F56" s="186"/>
      <c r="G56" s="186"/>
      <c r="H56" s="186"/>
    </row>
    <row r="57" spans="1:8" ht="12.75">
      <c r="A57" s="187" t="s">
        <v>126</v>
      </c>
      <c r="B57" s="188"/>
      <c r="C57" s="188"/>
      <c r="D57" s="188"/>
      <c r="E57" s="188"/>
      <c r="F57" s="188"/>
      <c r="G57" s="188"/>
      <c r="H57" s="188"/>
    </row>
    <row r="58" spans="1:8" ht="13.5" thickBot="1">
      <c r="A58" s="188"/>
      <c r="B58" s="188"/>
      <c r="C58" s="188"/>
      <c r="D58" s="188"/>
      <c r="E58" s="188"/>
      <c r="F58" s="188"/>
      <c r="G58" s="188"/>
      <c r="H58" s="188"/>
    </row>
    <row r="59" spans="1:8" ht="15">
      <c r="A59" s="70" t="s">
        <v>0</v>
      </c>
      <c r="B59" s="68" t="s">
        <v>1</v>
      </c>
      <c r="C59" s="70" t="s">
        <v>2</v>
      </c>
      <c r="D59" s="2" t="s">
        <v>3</v>
      </c>
      <c r="E59" s="70" t="s">
        <v>4</v>
      </c>
      <c r="F59" s="70" t="s">
        <v>5</v>
      </c>
      <c r="G59" s="70" t="s">
        <v>6</v>
      </c>
      <c r="H59" s="72" t="s">
        <v>7</v>
      </c>
    </row>
    <row r="60" spans="1:8" ht="15.75" thickBot="1">
      <c r="A60" s="71"/>
      <c r="B60" s="69" t="s">
        <v>44</v>
      </c>
      <c r="C60" s="71" t="s">
        <v>8</v>
      </c>
      <c r="D60" s="159"/>
      <c r="E60" s="71" t="s">
        <v>9</v>
      </c>
      <c r="F60" s="71"/>
      <c r="G60" s="71" t="s">
        <v>10</v>
      </c>
      <c r="H60" s="124"/>
    </row>
    <row r="61" spans="1:8" ht="13.5" thickBot="1">
      <c r="A61" s="145"/>
      <c r="B61" s="146"/>
      <c r="C61" s="140"/>
      <c r="D61" s="147" t="s">
        <v>73</v>
      </c>
      <c r="E61" s="144"/>
      <c r="F61" s="148"/>
      <c r="G61" s="144"/>
      <c r="H61" s="140"/>
    </row>
    <row r="62" spans="1:8" ht="14.25">
      <c r="A62" s="103" t="s">
        <v>31</v>
      </c>
      <c r="B62" s="57" t="s">
        <v>44</v>
      </c>
      <c r="C62" s="5">
        <v>45233</v>
      </c>
      <c r="D62" s="58" t="s">
        <v>109</v>
      </c>
      <c r="E62" s="61" t="s">
        <v>42</v>
      </c>
      <c r="F62" s="179">
        <f>993.77*0.75*2</f>
        <v>1490.655</v>
      </c>
      <c r="G62" s="59"/>
      <c r="H62" s="178"/>
    </row>
    <row r="63" spans="1:8" ht="12.75">
      <c r="A63" s="12"/>
      <c r="B63" s="76" t="s">
        <v>65</v>
      </c>
      <c r="C63" s="13" t="s">
        <v>24</v>
      </c>
      <c r="D63" s="58" t="s">
        <v>110</v>
      </c>
      <c r="E63" s="61"/>
      <c r="F63" s="120"/>
      <c r="G63" s="42"/>
      <c r="H63" s="94"/>
    </row>
    <row r="64" spans="1:8" ht="12.75">
      <c r="A64" s="12"/>
      <c r="B64" s="34"/>
      <c r="C64" s="13"/>
      <c r="D64" s="58" t="s">
        <v>111</v>
      </c>
      <c r="E64" s="61"/>
      <c r="F64" s="120"/>
      <c r="G64" s="42"/>
      <c r="H64" s="94"/>
    </row>
    <row r="65" spans="1:8" ht="12.75">
      <c r="A65" s="7"/>
      <c r="B65" s="104"/>
      <c r="C65" s="8"/>
      <c r="D65" s="15" t="s">
        <v>74</v>
      </c>
      <c r="E65" s="14"/>
      <c r="F65" s="87"/>
      <c r="G65" s="44"/>
      <c r="H65" s="109"/>
    </row>
    <row r="66" spans="1:8" ht="14.25">
      <c r="A66" s="46" t="s">
        <v>32</v>
      </c>
      <c r="B66" s="105" t="s">
        <v>44</v>
      </c>
      <c r="C66" s="26">
        <v>45233</v>
      </c>
      <c r="D66" s="149" t="s">
        <v>76</v>
      </c>
      <c r="E66" s="61" t="s">
        <v>42</v>
      </c>
      <c r="F66" s="120">
        <f>3*4*1</f>
        <v>12</v>
      </c>
      <c r="G66" s="25"/>
      <c r="H66" s="94"/>
    </row>
    <row r="67" spans="1:8" ht="12.75">
      <c r="A67" s="12"/>
      <c r="B67" s="76" t="s">
        <v>64</v>
      </c>
      <c r="C67" s="26" t="s">
        <v>36</v>
      </c>
      <c r="D67" s="149" t="s">
        <v>113</v>
      </c>
      <c r="E67" s="61"/>
      <c r="F67" s="75"/>
      <c r="G67" s="42"/>
      <c r="H67" s="94"/>
    </row>
    <row r="68" spans="1:8" ht="13.5" thickBot="1">
      <c r="A68" s="24"/>
      <c r="B68" s="80"/>
      <c r="C68" s="84"/>
      <c r="D68" s="150" t="s">
        <v>112</v>
      </c>
      <c r="E68" s="114"/>
      <c r="F68" s="128"/>
      <c r="G68" s="44"/>
      <c r="H68" s="160"/>
    </row>
    <row r="69" spans="1:8" ht="13.5" thickBot="1">
      <c r="A69" s="140"/>
      <c r="B69" s="146"/>
      <c r="C69" s="140"/>
      <c r="D69" s="147" t="s">
        <v>75</v>
      </c>
      <c r="E69" s="144"/>
      <c r="F69" s="148"/>
      <c r="G69" s="144"/>
      <c r="H69" s="122"/>
    </row>
    <row r="70" spans="1:8" ht="12.75">
      <c r="A70" s="46" t="s">
        <v>20</v>
      </c>
      <c r="B70" s="105" t="s">
        <v>44</v>
      </c>
      <c r="C70" s="26">
        <v>45233</v>
      </c>
      <c r="D70" s="58" t="s">
        <v>51</v>
      </c>
      <c r="E70" s="61" t="s">
        <v>30</v>
      </c>
      <c r="F70" s="88">
        <f>4*(4+2*12)</f>
        <v>112</v>
      </c>
      <c r="G70" s="59"/>
      <c r="H70" s="94"/>
    </row>
    <row r="71" spans="1:8" ht="12.75">
      <c r="A71" s="12"/>
      <c r="B71" s="77" t="s">
        <v>52</v>
      </c>
      <c r="C71" s="26" t="s">
        <v>50</v>
      </c>
      <c r="D71" s="58" t="s">
        <v>66</v>
      </c>
      <c r="E71" s="17"/>
      <c r="F71" s="101"/>
      <c r="G71" s="42"/>
      <c r="H71" s="94"/>
    </row>
    <row r="72" spans="1:8" ht="13.5" thickBot="1">
      <c r="A72" s="7"/>
      <c r="B72" s="81"/>
      <c r="C72" s="107"/>
      <c r="D72" s="125" t="s">
        <v>67</v>
      </c>
      <c r="E72" s="14"/>
      <c r="F72" s="102"/>
      <c r="G72" s="44"/>
      <c r="H72" s="109"/>
    </row>
    <row r="73" spans="1:8" ht="13.5" thickBot="1">
      <c r="A73" s="140"/>
      <c r="B73" s="146"/>
      <c r="C73" s="140"/>
      <c r="D73" s="147" t="s">
        <v>114</v>
      </c>
      <c r="E73" s="144"/>
      <c r="F73" s="148"/>
      <c r="G73" s="144"/>
      <c r="H73" s="122"/>
    </row>
    <row r="74" spans="1:8" ht="12.75">
      <c r="A74" s="47" t="s">
        <v>41</v>
      </c>
      <c r="B74" s="74" t="s">
        <v>44</v>
      </c>
      <c r="C74" s="19">
        <v>45100</v>
      </c>
      <c r="D74" s="55" t="s">
        <v>54</v>
      </c>
      <c r="E74" s="67" t="s">
        <v>21</v>
      </c>
      <c r="F74" s="90">
        <v>1</v>
      </c>
      <c r="G74" s="117"/>
      <c r="H74" s="118"/>
    </row>
    <row r="75" spans="1:8" ht="12.75">
      <c r="A75" s="50"/>
      <c r="B75" s="108" t="s">
        <v>53</v>
      </c>
      <c r="C75" s="8" t="s">
        <v>24</v>
      </c>
      <c r="D75" s="43" t="s">
        <v>55</v>
      </c>
      <c r="E75" s="64"/>
      <c r="F75" s="106"/>
      <c r="G75" s="62"/>
      <c r="H75" s="109"/>
    </row>
    <row r="76" spans="1:8" ht="12.75">
      <c r="A76" s="46" t="s">
        <v>37</v>
      </c>
      <c r="B76" s="34" t="s">
        <v>44</v>
      </c>
      <c r="C76" s="13">
        <v>45100</v>
      </c>
      <c r="D76" s="41" t="s">
        <v>57</v>
      </c>
      <c r="E76" s="66" t="s">
        <v>13</v>
      </c>
      <c r="F76" s="180">
        <v>0.99377</v>
      </c>
      <c r="G76" s="59"/>
      <c r="H76" s="94"/>
    </row>
    <row r="77" spans="1:8" ht="13.5" thickBot="1">
      <c r="A77" s="24"/>
      <c r="B77" s="115" t="s">
        <v>45</v>
      </c>
      <c r="C77" s="10" t="s">
        <v>14</v>
      </c>
      <c r="D77" s="27" t="s">
        <v>38</v>
      </c>
      <c r="E77" s="92"/>
      <c r="F77" s="91"/>
      <c r="G77" s="28"/>
      <c r="H77" s="110"/>
    </row>
    <row r="78" spans="1:8" ht="13.5" thickBot="1">
      <c r="A78" s="21" t="s">
        <v>33</v>
      </c>
      <c r="B78" s="35"/>
      <c r="C78" s="22"/>
      <c r="D78" s="22"/>
      <c r="E78" s="22"/>
      <c r="F78" s="22"/>
      <c r="G78" s="22"/>
      <c r="H78" s="111"/>
    </row>
    <row r="79" spans="1:8" ht="13.5" thickBot="1">
      <c r="A79" s="21" t="s">
        <v>40</v>
      </c>
      <c r="B79" s="35"/>
      <c r="C79" s="22"/>
      <c r="D79" s="22"/>
      <c r="E79" s="20"/>
      <c r="F79" s="20"/>
      <c r="G79" s="20"/>
      <c r="H79" s="111"/>
    </row>
    <row r="80" spans="1:8" ht="13.5" thickBot="1">
      <c r="A80" s="23" t="s">
        <v>34</v>
      </c>
      <c r="B80" s="33"/>
      <c r="C80" s="20"/>
      <c r="D80" s="20"/>
      <c r="E80" s="20"/>
      <c r="F80" s="20"/>
      <c r="G80" s="20"/>
      <c r="H80" s="112"/>
    </row>
    <row r="81" ht="12.75">
      <c r="B81" s="29"/>
    </row>
    <row r="82" ht="12.75">
      <c r="B82" s="29"/>
    </row>
    <row r="83" ht="12.75">
      <c r="B83" s="29"/>
    </row>
    <row r="84" ht="12.75">
      <c r="B84" s="29"/>
    </row>
    <row r="85" ht="12.75">
      <c r="B85" s="29"/>
    </row>
    <row r="86" ht="12.75">
      <c r="B86" s="29"/>
    </row>
    <row r="87" ht="12.75">
      <c r="B87" s="29"/>
    </row>
    <row r="88" ht="12.75">
      <c r="B88" s="29"/>
    </row>
    <row r="89" ht="12.75">
      <c r="B89" s="29"/>
    </row>
  </sheetData>
  <sheetProtection/>
  <mergeCells count="5">
    <mergeCell ref="A56:H56"/>
    <mergeCell ref="A57:H57"/>
    <mergeCell ref="A3:H3"/>
    <mergeCell ref="A58:H58"/>
    <mergeCell ref="A2:H2"/>
  </mergeCells>
  <printOptions/>
  <pageMargins left="0.5295138888888888" right="0.4166666666666667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  <oddFooter xml:space="preserve">&amp;C&amp;"Arial,Pogrubiona kursywa"&amp;7KOSZTORYS OFERTOWY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Admin</cp:lastModifiedBy>
  <cp:lastPrinted>2016-09-11T19:03:27Z</cp:lastPrinted>
  <dcterms:created xsi:type="dcterms:W3CDTF">2007-05-14T17:41:11Z</dcterms:created>
  <dcterms:modified xsi:type="dcterms:W3CDTF">2019-09-26T09:44:34Z</dcterms:modified>
  <cp:category/>
  <cp:version/>
  <cp:contentType/>
  <cp:contentStatus/>
</cp:coreProperties>
</file>